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452D3DAE-5214-4F07-82D9-3A3F0AE0D427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6" l="1"/>
  <c r="Q17" i="74" l="1"/>
  <c r="O17" i="74"/>
  <c r="D16" i="68"/>
  <c r="D19" i="68"/>
  <c r="D16" i="69"/>
  <c r="D18" i="69" l="1"/>
  <c r="D20" i="69"/>
  <c r="D16" i="65" l="1"/>
  <c r="D11" i="65" s="1"/>
  <c r="D20" i="65"/>
  <c r="F11" i="65" s="1"/>
  <c r="D16" i="41"/>
  <c r="D11" i="41" s="1"/>
  <c r="D22" i="66"/>
  <c r="G11" i="66" s="1"/>
  <c r="D22" i="41"/>
  <c r="G11" i="41" s="1"/>
  <c r="D20" i="41"/>
  <c r="F11" i="41" s="1"/>
  <c r="D20" i="66"/>
  <c r="F11" i="66" s="1"/>
  <c r="D16" i="67"/>
  <c r="D11" i="67" s="1"/>
  <c r="D11" i="69"/>
  <c r="F11" i="69"/>
  <c r="D14" i="66"/>
  <c r="C11" i="66" s="1"/>
  <c r="P17" i="74"/>
  <c r="D14" i="41"/>
  <c r="C11" i="41" s="1"/>
  <c r="D18" i="41"/>
  <c r="E11" i="41" s="1"/>
  <c r="O9" i="71"/>
  <c r="P9" i="71"/>
  <c r="O10" i="71"/>
  <c r="P10" i="71"/>
  <c r="O11" i="71"/>
  <c r="P11" i="71"/>
  <c r="O12" i="71"/>
  <c r="P12" i="71"/>
  <c r="O13" i="71"/>
  <c r="P13" i="71"/>
  <c r="O14" i="71"/>
  <c r="P14" i="71"/>
  <c r="P8" i="71"/>
  <c r="O8" i="71"/>
  <c r="BK9" i="72"/>
  <c r="BK10" i="72"/>
  <c r="BN14" i="72"/>
  <c r="BN13" i="72"/>
  <c r="BO15" i="72"/>
  <c r="D14" i="70"/>
  <c r="C11" i="70" s="1"/>
  <c r="D18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8" i="66"/>
  <c r="E11" i="66" s="1"/>
  <c r="BK11" i="72"/>
  <c r="D14" i="69"/>
  <c r="C11" i="69" s="1"/>
  <c r="BM11" i="72"/>
  <c r="D14" i="65"/>
  <c r="C11" i="65" s="1"/>
  <c r="D11" i="68"/>
  <c r="BL13" i="72"/>
  <c r="D21" i="68"/>
  <c r="F11" i="68" s="1"/>
  <c r="BL9" i="72"/>
  <c r="D14" i="67"/>
  <c r="C11" i="67" s="1"/>
  <c r="E11" i="68"/>
  <c r="D14" i="68"/>
  <c r="C11" i="68" s="1"/>
  <c r="D11" i="66"/>
  <c r="BN12" i="72"/>
  <c r="D20" i="70"/>
  <c r="F11" i="70" s="1"/>
  <c r="E11" i="69"/>
  <c r="BM15" i="72"/>
  <c r="D16" i="70"/>
  <c r="D11" i="70" s="1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D22" i="69"/>
  <c r="G11" i="69" s="1"/>
  <c r="BN10" i="72"/>
  <c r="BK14" i="72"/>
  <c r="BM12" i="72"/>
  <c r="BK12" i="72"/>
  <c r="BM10" i="72"/>
  <c r="BL11" i="72"/>
  <c r="BN9" i="72"/>
  <c r="BM9" i="72"/>
  <c r="BO16" i="72" l="1"/>
  <c r="G7" i="41"/>
  <c r="G9" i="41" s="1"/>
  <c r="Q14" i="71"/>
  <c r="Q12" i="71"/>
  <c r="Q10" i="71"/>
  <c r="BN16" i="72"/>
  <c r="Q8" i="71"/>
  <c r="BM16" i="72"/>
  <c r="Q11" i="71"/>
  <c r="BK16" i="72"/>
  <c r="Q13" i="71"/>
  <c r="Q9" i="71"/>
  <c r="BL16" i="72"/>
  <c r="G9" i="65"/>
  <c r="G7" i="70"/>
  <c r="G9" i="70" s="1"/>
  <c r="G7" i="66"/>
  <c r="G9" i="66" s="1"/>
  <c r="G7" i="69"/>
  <c r="G9" i="69" s="1"/>
  <c r="G9" i="68"/>
  <c r="G7" i="67"/>
  <c r="G9" i="67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<sst xmlns="http://schemas.openxmlformats.org/spreadsheetml/2006/main" count="406" uniqueCount="94">
  <si>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</si>
  <si>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</si>
  <si>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</si>
  <si>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</si>
  <si>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</si>
  <si>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</si>
  <si>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</si>
  <si>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</si>
  <si>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</si>
  <si>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</si>
  <si>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</si>
  <si>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</si>
  <si>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</si>
  <si>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</si>
  <si>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</si>
  <si>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</si>
  <si>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</si>
  <si>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</si>
  <si>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</si>
  <si>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</si>
  <si>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</si>
  <si>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</si>
  <si>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</si>
  <si>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</si>
  <si>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</si>
  <si>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</si>
  <si>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</si>
  <si>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</si>
  <si>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</si>
  <si>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</si>
  <si>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</si>
  <si>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</si>
  <si>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</si>
  <si>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</si>
  <si>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</si>
  <si>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</si>
  <si>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</si>
  <si>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</si>
  <si>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</si>
  <si>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</si>
  <si>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</si>
  <si>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</si>
  <si>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</si>
  <si>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</si>
  <si>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</si>
  <si>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</si>
  <si>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</si>
  <si>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</si>
  <si>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</si>
  <si>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</si>
  <si>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</si>
  <si>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</si>
  <si>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</si>
  <si>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</si>
  <si>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</si>
  <si>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</si>
  <si>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</si>
  <si>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</si>
  <si>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</si>
  <si>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</si>
  <si>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</si>
  <si>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</si>
  <si>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</si>
  <si>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</si>
  <si>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</si>
  <si>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</si>
  <si>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</si>
  <si>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</si>
  <si>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</si>
  <si>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</si>
  <si>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Ngày kiểm tra: 12/03/2025</t>
  </si>
  <si>
    <t>Ngày kiểm tra: 13/03/2025</t>
  </si>
  <si>
    <t>Ngày kiểm tra: 12&amp;14/03/2025</t>
  </si>
  <si>
    <t>Ngày kiểm tra: 14/03/2025</t>
  </si>
  <si>
    <t>Ngày kiểm tra: 11/03/2025</t>
  </si>
  <si>
    <t>CĐ mài khuôn</t>
  </si>
  <si>
    <t>Bình nước để trên thùng carton giấy không đúng nơi quy định.</t>
  </si>
  <si>
    <t>Bàn máy tính phòng CNC</t>
  </si>
  <si>
    <t>Nước mài tràn đổ ra sàn nhà xưởng</t>
  </si>
  <si>
    <t>Dây điện không gọn gàng</t>
  </si>
  <si>
    <t>Khu vực máy công cụ</t>
  </si>
  <si>
    <t>Máy khoan, mài sau khi sử dụng  không được vệ sinh, ba vớ còn tại máy không sạch sẽ</t>
  </si>
  <si>
    <t>CĐ Mizokiri</t>
  </si>
  <si>
    <t>Dầu rơi vãi khắp sàn, cần có kế hoạch vệ sinh lau chùi thường xuyên</t>
  </si>
  <si>
    <t>CĐ HZ</t>
  </si>
  <si>
    <t>Bao tay sau khi sử dụng để tại máy</t>
  </si>
  <si>
    <t>Bàn phun keo CĐ đóng gói máy</t>
  </si>
  <si>
    <t>Khẩu trang sau khi sử dụng vứt tại máy</t>
  </si>
  <si>
    <t>Cống thoát nước khu vực bồn cây gần bãi rác</t>
  </si>
  <si>
    <t>Tấm đan bị vỡ</t>
  </si>
  <si>
    <t>Hành lang khu vực nhà ăn</t>
  </si>
  <si>
    <t>Bình khí nén để không đúng nơi quy định, nguy hiểm cho nhân viên khi di chuyển bên trong nhà máy</t>
  </si>
  <si>
    <t>CĐ Nhiệt</t>
  </si>
  <si>
    <t>Nước tại máy nhiệt tràn ra bên ngoài không được vệ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</si>
</sst>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48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horizontal="left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42" fillId="27" borderId="10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76995584"/>
        <c:axId val="-1776995040"/>
      </c:barChart>
      <c:catAx>
        <c:axId val="-1776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769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699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7699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06448"/>
        <c:axId val="-1598715152"/>
      </c:barChart>
      <c:catAx>
        <c:axId val="-15987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71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0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14064"/>
        <c:axId val="-1598712976"/>
      </c:barChart>
      <c:catAx>
        <c:axId val="-159871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2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871297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406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17328"/>
        <c:axId val="-1598715696"/>
      </c:barChart>
      <c:catAx>
        <c:axId val="-159871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5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87156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732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20592"/>
        <c:axId val="-1598710800"/>
      </c:barChart>
      <c:catAx>
        <c:axId val="-159872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0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871080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205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19504"/>
        <c:axId val="-1598718960"/>
      </c:barChart>
      <c:catAx>
        <c:axId val="-159871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8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871896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950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16240"/>
        <c:axId val="-1598714608"/>
      </c:barChart>
      <c:catAx>
        <c:axId val="-159871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4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87146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62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25776"/>
        <c:axId val="-1597932304"/>
      </c:barChart>
      <c:catAx>
        <c:axId val="-159792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32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79323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5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29040"/>
        <c:axId val="-1597931760"/>
      </c:barChart>
      <c:catAx>
        <c:axId val="-159792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3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793176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9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16</c:v>
                </c:pt>
                <c:pt idx="1">
                  <c:v>9</c:v>
                </c:pt>
                <c:pt idx="2">
                  <c:v>9</c:v>
                </c:pt>
                <c:pt idx="3">
                  <c:v>19</c:v>
                </c:pt>
                <c:pt idx="4">
                  <c:v>16</c:v>
                </c:pt>
                <c:pt idx="5">
                  <c:v>8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31216"/>
        <c:axId val="-1597923056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97922512"/>
        <c:axId val="-1597926864"/>
      </c:lineChart>
      <c:catAx>
        <c:axId val="-1597931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3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97923056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597931216"/>
        <c:crosses val="autoZero"/>
        <c:crossBetween val="between"/>
      </c:valAx>
      <c:catAx>
        <c:axId val="-159792251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97926864"/>
        <c:crosses val="autoZero"/>
        <c:auto val="0"/>
        <c:lblAlgn val="ctr"/>
        <c:lblOffset val="100"/>
        <c:noMultiLvlLbl val="0"/>
      </c:catAx>
      <c:valAx>
        <c:axId val="-15979268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59792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23600"/>
        <c:axId val="-1597919248"/>
      </c:barChart>
      <c:catAx>
        <c:axId val="-15979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1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791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3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5">
                  <c:v>99</c:v>
                </c:pt>
                <c:pt idx="6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77488"/>
        <c:axId val="-1598973136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98976944"/>
        <c:axId val="-1598981840"/>
      </c:lineChart>
      <c:catAx>
        <c:axId val="-159897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3136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7488"/>
        <c:crosses val="autoZero"/>
        <c:crossBetween val="between"/>
      </c:valAx>
      <c:catAx>
        <c:axId val="-159897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98981840"/>
        <c:crosses val="autoZero"/>
        <c:auto val="0"/>
        <c:lblAlgn val="ctr"/>
        <c:lblOffset val="100"/>
        <c:noMultiLvlLbl val="0"/>
      </c:catAx>
      <c:valAx>
        <c:axId val="-159898184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59897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21424"/>
        <c:axId val="-1597920880"/>
      </c:barChart>
      <c:catAx>
        <c:axId val="-159792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792088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1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18704"/>
        <c:axId val="-1597928496"/>
      </c:barChart>
      <c:catAx>
        <c:axId val="-159791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792849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18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7917616"/>
        <c:axId val="-1597924688"/>
      </c:barChart>
      <c:catAx>
        <c:axId val="-159791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2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79246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7917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6793632"/>
        <c:axId val="-1596789824"/>
      </c:barChart>
      <c:catAx>
        <c:axId val="-159679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678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67898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6793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74768"/>
        <c:axId val="-1598981296"/>
      </c:barChart>
      <c:catAx>
        <c:axId val="-159897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8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8129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4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99</c:v>
                </c:pt>
                <c:pt idx="9">
                  <c:v>99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70960"/>
        <c:axId val="-1598976400"/>
      </c:barChart>
      <c:catAx>
        <c:axId val="-1598970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64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0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80208"/>
        <c:axId val="-1598972592"/>
      </c:barChart>
      <c:catAx>
        <c:axId val="-159898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25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80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  <c:pt idx="7">
                  <c:v>100</c:v>
                </c:pt>
                <c:pt idx="8">
                  <c:v>97</c:v>
                </c:pt>
                <c:pt idx="9">
                  <c:v>100</c:v>
                </c:pt>
                <c:pt idx="10">
                  <c:v>99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72048"/>
        <c:axId val="-1598970416"/>
      </c:barChart>
      <c:catAx>
        <c:axId val="-159897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041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96</c:v>
                </c:pt>
                <c:pt idx="9">
                  <c:v>99</c:v>
                </c:pt>
                <c:pt idx="10">
                  <c:v>96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67152"/>
        <c:axId val="-1598975312"/>
      </c:barChart>
      <c:catAx>
        <c:axId val="-1598967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53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6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979120"/>
        <c:axId val="-1598978576"/>
      </c:barChart>
      <c:catAx>
        <c:axId val="-159897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9785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979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97</c:v>
                </c:pt>
                <c:pt idx="9">
                  <c:v>99</c:v>
                </c:pt>
                <c:pt idx="10">
                  <c:v>98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717872"/>
        <c:axId val="-1598712432"/>
      </c:barChart>
      <c:catAx>
        <c:axId val="-159871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9871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9871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16</xdr:row>
      <xdr:rowOff>28575</xdr:rowOff>
    </xdr:from>
    <xdr:to>
      <xdr:col>5</xdr:col>
      <xdr:colOff>0</xdr:colOff>
      <xdr:row>16</xdr:row>
      <xdr:rowOff>1883976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81FA4C-03DE-4EE5-F72D-A9E9CD8A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6505575"/>
          <a:ext cx="2543174" cy="185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14</xdr:row>
      <xdr:rowOff>38100</xdr:rowOff>
    </xdr:from>
    <xdr:to>
      <xdr:col>5</xdr:col>
      <xdr:colOff>0</xdr:colOff>
      <xdr:row>14</xdr:row>
      <xdr:rowOff>1876425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B39BAE-461A-B011-97E2-F946F4A7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343400"/>
          <a:ext cx="253365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18</xdr:row>
      <xdr:rowOff>44450</xdr:rowOff>
    </xdr:from>
    <xdr:to>
      <xdr:col>5</xdr:col>
      <xdr:colOff>3175</xdr:colOff>
      <xdr:row>18</xdr:row>
      <xdr:rowOff>1844675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17CF9-4FE3-56A6-23BB-CDACC29B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8693150"/>
          <a:ext cx="252730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16</xdr:row>
      <xdr:rowOff>50370</xdr:rowOff>
    </xdr:from>
    <xdr:to>
      <xdr:col>5</xdr:col>
      <xdr:colOff>2474311</xdr:colOff>
      <xdr:row>16</xdr:row>
      <xdr:rowOff>1886262</xdr:rowOff>
    </xdr:to>
    <xdr:pic>
      <xdr:nvPicPr>
        <xdr:cNvPr id="3" name="Picture 2" descr="máy mài.jpg">
          <a:extLst>
            <a:ext uri="{FF2B5EF4-FFF2-40B4-BE49-F238E27FC236}">
              <a16:creationId xmlns:a16="http://schemas.microsoft.com/office/drawing/2014/main" id="{ED380E3E-DAC2-45BA-9771-0CBBBD8A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15175" y="6603570"/>
          <a:ext cx="2417161" cy="183589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18</xdr:row>
      <xdr:rowOff>50793</xdr:rowOff>
    </xdr:from>
    <xdr:to>
      <xdr:col>5</xdr:col>
      <xdr:colOff>2499755</xdr:colOff>
      <xdr:row>18</xdr:row>
      <xdr:rowOff>1895469</xdr:rowOff>
    </xdr:to>
    <xdr:pic>
      <xdr:nvPicPr>
        <xdr:cNvPr id="4" name="Picture 3" descr="kns.jpg">
          <a:extLst>
            <a:ext uri="{FF2B5EF4-FFF2-40B4-BE49-F238E27FC236}">
              <a16:creationId xmlns:a16="http://schemas.microsoft.com/office/drawing/2014/main" id="{8142721E-49B6-4B2C-9F51-D139F9B2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5175" y="8775693"/>
          <a:ext cx="2442605" cy="184467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14</xdr:row>
      <xdr:rowOff>49922</xdr:rowOff>
    </xdr:from>
    <xdr:to>
      <xdr:col>5</xdr:col>
      <xdr:colOff>2457451</xdr:colOff>
      <xdr:row>14</xdr:row>
      <xdr:rowOff>1876419</xdr:rowOff>
    </xdr:to>
    <xdr:pic>
      <xdr:nvPicPr>
        <xdr:cNvPr id="5" name="Picture 4" descr="cnc.jpg">
          <a:extLst>
            <a:ext uri="{FF2B5EF4-FFF2-40B4-BE49-F238E27FC236}">
              <a16:creationId xmlns:a16="http://schemas.microsoft.com/office/drawing/2014/main" id="{CF20BC3B-1C80-4944-B88B-BF0A4D01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r="26535" b="3425"/>
        <a:stretch>
          <a:fillRect/>
        </a:stretch>
      </xdr:blipFill>
      <xdr:spPr>
        <a:xfrm>
          <a:off x="7143750" y="4431422"/>
          <a:ext cx="2371726" cy="182649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14</xdr:row>
      <xdr:rowOff>47625</xdr:rowOff>
    </xdr:from>
    <xdr:to>
      <xdr:col>4</xdr:col>
      <xdr:colOff>2390775</xdr:colOff>
      <xdr:row>14</xdr:row>
      <xdr:rowOff>1866900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43F3B-D83D-5852-AF5D-A4AB85D2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429125"/>
          <a:ext cx="228600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14</xdr:row>
      <xdr:rowOff>28575</xdr:rowOff>
    </xdr:from>
    <xdr:to>
      <xdr:col>5</xdr:col>
      <xdr:colOff>2506407</xdr:colOff>
      <xdr:row>14</xdr:row>
      <xdr:rowOff>1876425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0B590-702C-4660-BA8C-9A7E996FD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4410075"/>
          <a:ext cx="2487357" cy="1847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14</xdr:row>
      <xdr:rowOff>114300</xdr:rowOff>
    </xdr:from>
    <xdr:to>
      <xdr:col>4</xdr:col>
      <xdr:colOff>2343150</xdr:colOff>
      <xdr:row>14</xdr:row>
      <xdr:rowOff>1838325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C7948-27BE-2840-A7BD-8CEBBCE7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4495800"/>
          <a:ext cx="21907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</xdr:row>
      <xdr:rowOff>57151</xdr:rowOff>
    </xdr:from>
    <xdr:to>
      <xdr:col>4</xdr:col>
      <xdr:colOff>2390775</xdr:colOff>
      <xdr:row>16</xdr:row>
      <xdr:rowOff>1847851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51F88-3EF3-BD96-1EB7-D3DB44B7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610351"/>
          <a:ext cx="225742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16</xdr:row>
      <xdr:rowOff>28575</xdr:rowOff>
    </xdr:from>
    <xdr:to>
      <xdr:col>5</xdr:col>
      <xdr:colOff>2470785</xdr:colOff>
      <xdr:row>16</xdr:row>
      <xdr:rowOff>1864995</xdr:rowOff>
    </xdr:to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90D4A1E6-2E3B-4E18-8D7D-4CF6F32E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05650" y="6581775"/>
          <a:ext cx="2423160" cy="183642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14</xdr:row>
      <xdr:rowOff>97858</xdr:rowOff>
    </xdr:from>
    <xdr:to>
      <xdr:col>5</xdr:col>
      <xdr:colOff>2428875</xdr:colOff>
      <xdr:row>14</xdr:row>
      <xdr:rowOff>1838325</xdr:rowOff>
    </xdr:to>
    <xdr:pic>
      <xdr:nvPicPr>
        <xdr:cNvPr id="5" name="Picture 4" descr="1.jpg">
          <a:extLst>
            <a:ext uri="{FF2B5EF4-FFF2-40B4-BE49-F238E27FC236}">
              <a16:creationId xmlns:a16="http://schemas.microsoft.com/office/drawing/2014/main" id="{D01FDD49-BB3C-4FF3-815E-5DD06A1E6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4479358"/>
          <a:ext cx="2371725" cy="1740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16</xdr:row>
      <xdr:rowOff>0</xdr:rowOff>
    </xdr:from>
    <xdr:to>
      <xdr:col>4</xdr:col>
      <xdr:colOff>2371725</xdr:colOff>
      <xdr:row>16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626777-7E83-87F5-F531-2C62DBAF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401050"/>
          <a:ext cx="22479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111126</xdr:colOff>
      <xdr:row>17</xdr:row>
      <xdr:rowOff>120650</xdr:rowOff>
    </xdr:from>
    <xdr:to>
      <xdr:col>4</xdr:col>
      <xdr:colOff>2473326</xdr:colOff>
      <xdr:row>17</xdr:row>
      <xdr:rowOff>1787525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C0F6DF-4F40-5096-0BA9-E042C9DA1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6" y="8470900"/>
          <a:ext cx="23622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876300</xdr:colOff>
      <xdr:row>16</xdr:row>
      <xdr:rowOff>28575</xdr:rowOff>
    </xdr:from>
    <xdr:to>
      <xdr:col>5</xdr:col>
      <xdr:colOff>1773113</xdr:colOff>
      <xdr:row>16</xdr:row>
      <xdr:rowOff>1889125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88BAC6-DCD4-4C8A-9995-1E9D13E2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6553200"/>
          <a:ext cx="896813" cy="1860550"/>
        </a:xfrm>
        <a:prstGeom prst="rect">
          <a:avLst/>
        </a:prstGeom>
      </xdr:spPr>
    </xdr:pic>
    <xdr:clientData/>
  </xdr:twoCellAnchor>
  <xdr:twoCellAnchor editAs="oneCell">
    <xdr:from>
      <xdr:col>5</xdr:col>
      <xdr:colOff>1040440</xdr:colOff>
      <xdr:row>17</xdr:row>
      <xdr:rowOff>65630</xdr:rowOff>
    </xdr:from>
    <xdr:to>
      <xdr:col>5</xdr:col>
      <xdr:colOff>1916740</xdr:colOff>
      <xdr:row>17</xdr:row>
      <xdr:rowOff>1879496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780662-1461-47D5-B7EB-4C76F03E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8465" y="8495255"/>
          <a:ext cx="876300" cy="18138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14</xdr:row>
      <xdr:rowOff>76200</xdr:rowOff>
    </xdr:from>
    <xdr:to>
      <xdr:col>4</xdr:col>
      <xdr:colOff>2390775</xdr:colOff>
      <xdr:row>14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2537-F824-2E0C-1A97-5A128C5B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457700"/>
          <a:ext cx="22764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16</xdr:row>
      <xdr:rowOff>47625</xdr:rowOff>
    </xdr:from>
    <xdr:to>
      <xdr:col>4</xdr:col>
      <xdr:colOff>2457450</xdr:colOff>
      <xdr:row>16</xdr:row>
      <xdr:rowOff>1876425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E4CBDB-658A-0C7E-25B1-5D8405B0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600825"/>
          <a:ext cx="23907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14</xdr:row>
      <xdr:rowOff>37060</xdr:rowOff>
    </xdr:from>
    <xdr:to>
      <xdr:col>5</xdr:col>
      <xdr:colOff>2486024</xdr:colOff>
      <xdr:row>14</xdr:row>
      <xdr:rowOff>1863726</xdr:rowOff>
    </xdr:to>
    <xdr:pic>
      <xdr:nvPicPr>
        <xdr:cNvPr id="4" name="Picture 3" descr="IMG_0018.jpg">
          <a:extLst>
            <a:ext uri="{FF2B5EF4-FFF2-40B4-BE49-F238E27FC236}">
              <a16:creationId xmlns:a16="http://schemas.microsoft.com/office/drawing/2014/main" id="{3A2DA4D9-BDD0-490A-841A-C5A104C4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6391" r="14098"/>
        <a:stretch>
          <a:fillRect/>
        </a:stretch>
      </xdr:blipFill>
      <xdr:spPr>
        <a:xfrm rot="5400000">
          <a:off x="7401992" y="4103168"/>
          <a:ext cx="1826666" cy="2457449"/>
        </a:xfrm>
        <a:prstGeom prst="rect">
          <a:avLst/>
        </a:prstGeom>
      </xdr:spPr>
    </xdr:pic>
    <xdr:clientData/>
  </xdr:twoCellAnchor>
  <xdr:twoCellAnchor editAs="oneCell">
    <xdr:from>
      <xdr:col>5</xdr:col>
      <xdr:colOff>56867</xdr:colOff>
      <xdr:row>16</xdr:row>
      <xdr:rowOff>45015</xdr:rowOff>
    </xdr:from>
    <xdr:to>
      <xdr:col>5</xdr:col>
      <xdr:colOff>2457451</xdr:colOff>
      <xdr:row>16</xdr:row>
      <xdr:rowOff>1861614</xdr:rowOff>
    </xdr:to>
    <xdr:pic>
      <xdr:nvPicPr>
        <xdr:cNvPr id="5" name="Picture 4" descr="IMG_0019.jpg">
          <a:extLst>
            <a:ext uri="{FF2B5EF4-FFF2-40B4-BE49-F238E27FC236}">
              <a16:creationId xmlns:a16="http://schemas.microsoft.com/office/drawing/2014/main" id="{3BC767E6-D531-4F93-9A66-BD1CE681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14892" y="6598215"/>
          <a:ext cx="2400584" cy="181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tabSelected="1" workbookViewId="0">
      <pane ySplit="15" topLeftCell="A67" activePane="bottomLeft" state="frozen"/>
      <selection pane="bottomLeft" activeCell="AC15" sqref="AC15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6" t="s">
        <v>66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9" t="s">
        <v>14</v>
      </c>
      <c r="B6" s="211" t="s">
        <v>16</v>
      </c>
      <c r="C6" s="213" t="s">
        <v>67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5"/>
      <c r="R6" s="216" t="s">
        <v>65</v>
      </c>
      <c r="S6" s="219" t="s">
        <v>17</v>
      </c>
    </row>
    <row r="7" spans="1:21" s="7" customFormat="1" ht="21" customHeight="1">
      <c r="A7" s="209"/>
      <c r="B7" s="212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7"/>
      <c r="S7" s="220"/>
    </row>
    <row r="8" spans="1:21" s="7" customFormat="1" ht="14.45" customHeight="1">
      <c r="A8" s="209"/>
      <c r="B8" s="132" t="s">
        <v>18</v>
      </c>
      <c r="C8" s="133">
        <v>100</v>
      </c>
      <c r="D8" s="133">
        <v>98</v>
      </c>
      <c r="E8" s="133">
        <v>97</v>
      </c>
      <c r="F8" s="133">
        <v>98</v>
      </c>
      <c r="G8" s="133">
        <v>99</v>
      </c>
      <c r="H8" s="133">
        <v>99</v>
      </c>
      <c r="I8" s="133">
        <v>99</v>
      </c>
      <c r="J8" s="133">
        <v>99</v>
      </c>
      <c r="K8" s="133">
        <v>99</v>
      </c>
      <c r="L8" s="133">
        <v>99</v>
      </c>
      <c r="M8" s="133">
        <v>98</v>
      </c>
      <c r="N8" s="133">
        <v>99</v>
      </c>
      <c r="O8" s="133">
        <f>MAX(C8:N8)</f>
        <v>100</v>
      </c>
      <c r="P8" s="133">
        <f>MIN(C8:N8)</f>
        <v>97</v>
      </c>
      <c r="Q8" s="133">
        <f>AVERAGE(O8:P8)</f>
        <v>98.5</v>
      </c>
      <c r="R8" s="43">
        <v>100</v>
      </c>
      <c r="S8" s="134">
        <f>RANK(Q8,$Q$8:$Q$14,0)</f>
        <v>3</v>
      </c>
    </row>
    <row r="9" spans="1:21" s="7" customFormat="1">
      <c r="A9" s="209"/>
      <c r="B9" s="135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>
        <v>100</v>
      </c>
      <c r="K9" s="36">
        <v>99</v>
      </c>
      <c r="L9" s="36">
        <v>99</v>
      </c>
      <c r="M9" s="36">
        <v>100</v>
      </c>
      <c r="N9" s="36">
        <v>100</v>
      </c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36">
        <f t="shared" ref="S9:S14" si="3">RANK(Q9,$Q$8:$Q$14,0)</f>
        <v>3</v>
      </c>
    </row>
    <row r="10" spans="1:21" s="7" customFormat="1">
      <c r="A10" s="209"/>
      <c r="B10" s="135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>
        <v>99</v>
      </c>
      <c r="K10" s="36">
        <v>99</v>
      </c>
      <c r="L10" s="36">
        <v>99</v>
      </c>
      <c r="M10" s="36">
        <v>98</v>
      </c>
      <c r="N10" s="36">
        <v>100</v>
      </c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36">
        <f t="shared" si="3"/>
        <v>1</v>
      </c>
    </row>
    <row r="11" spans="1:21" s="7" customFormat="1">
      <c r="A11" s="209"/>
      <c r="B11" s="135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>
        <v>100</v>
      </c>
      <c r="K11" s="36">
        <v>97</v>
      </c>
      <c r="L11" s="36">
        <v>100</v>
      </c>
      <c r="M11" s="36">
        <v>99</v>
      </c>
      <c r="N11" s="36">
        <v>98</v>
      </c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36">
        <f t="shared" si="3"/>
        <v>6</v>
      </c>
    </row>
    <row r="12" spans="1:21" s="7" customFormat="1">
      <c r="A12" s="209"/>
      <c r="B12" s="135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>
        <v>99</v>
      </c>
      <c r="K12" s="36">
        <v>96</v>
      </c>
      <c r="L12" s="36">
        <v>99</v>
      </c>
      <c r="M12" s="36">
        <v>96</v>
      </c>
      <c r="N12" s="36">
        <v>98</v>
      </c>
      <c r="O12" s="36">
        <f t="shared" si="0"/>
        <v>100</v>
      </c>
      <c r="P12" s="36">
        <f t="shared" si="1"/>
        <v>96</v>
      </c>
      <c r="Q12" s="36">
        <f t="shared" si="2"/>
        <v>98</v>
      </c>
      <c r="R12" s="45">
        <v>100</v>
      </c>
      <c r="S12" s="136">
        <f t="shared" si="3"/>
        <v>6</v>
      </c>
    </row>
    <row r="13" spans="1:21" s="7" customFormat="1">
      <c r="A13" s="209"/>
      <c r="B13" s="137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>
        <v>100</v>
      </c>
      <c r="K13" s="36">
        <v>100</v>
      </c>
      <c r="L13" s="36">
        <v>98</v>
      </c>
      <c r="M13" s="36">
        <v>98</v>
      </c>
      <c r="N13" s="36">
        <v>98</v>
      </c>
      <c r="O13" s="36">
        <f t="shared" si="0"/>
        <v>100</v>
      </c>
      <c r="P13" s="36">
        <f t="shared" si="1"/>
        <v>98</v>
      </c>
      <c r="Q13" s="36">
        <f t="shared" si="2"/>
        <v>99</v>
      </c>
      <c r="R13" s="45">
        <v>100</v>
      </c>
      <c r="S13" s="136">
        <f t="shared" si="3"/>
        <v>1</v>
      </c>
    </row>
    <row r="14" spans="1:21" s="7" customFormat="1">
      <c r="A14" s="210"/>
      <c r="B14" s="138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>
        <v>99</v>
      </c>
      <c r="K14" s="39">
        <v>97</v>
      </c>
      <c r="L14" s="39">
        <v>99</v>
      </c>
      <c r="M14" s="39">
        <v>98</v>
      </c>
      <c r="N14" s="39">
        <v>97</v>
      </c>
      <c r="O14" s="39">
        <f t="shared" si="0"/>
        <v>100</v>
      </c>
      <c r="P14" s="39">
        <f t="shared" si="1"/>
        <v>97</v>
      </c>
      <c r="Q14" s="39">
        <f t="shared" si="2"/>
        <v>98.5</v>
      </c>
      <c r="R14" s="139">
        <v>100</v>
      </c>
      <c r="S14" s="140">
        <f t="shared" si="3"/>
        <v>3</v>
      </c>
    </row>
    <row r="15" spans="1:21" s="25" customFormat="1" ht="15" customHeight="1">
      <c r="A15" s="218" t="s">
        <v>54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</row>
    <row r="16" spans="1:21" s="26" customFormat="1"/>
    <row r="37" spans="1:18" ht="18.75">
      <c r="A37" s="208" t="s">
        <v>15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70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52</v>
      </c>
      <c r="D4" s="233"/>
      <c r="E4" s="233"/>
      <c r="F4" s="233"/>
      <c r="G4" s="233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f>SUM(C11:G11)</f>
        <v>3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3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97</v>
      </c>
    </row>
    <row r="10" spans="1:14" s="68" customFormat="1" ht="15.75" customHeight="1">
      <c r="A10" s="246" t="s">
        <v>32</v>
      </c>
      <c r="B10" s="246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1</v>
      </c>
      <c r="E11" s="65">
        <f>D18</f>
        <v>1</v>
      </c>
      <c r="F11" s="65">
        <f>D20</f>
        <v>1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85" t="s">
        <v>43</v>
      </c>
      <c r="B13" s="186"/>
      <c r="C13" s="190"/>
      <c r="D13" s="190"/>
      <c r="E13" s="74" t="s">
        <v>60</v>
      </c>
      <c r="F13" s="154"/>
      <c r="G13" s="176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43" t="s">
        <v>33</v>
      </c>
      <c r="B14" s="244"/>
      <c r="C14" s="245"/>
      <c r="D14" s="65">
        <f>COUNTA(D13:D13)</f>
        <v>0</v>
      </c>
      <c r="E14" s="80"/>
      <c r="F14" s="155"/>
      <c r="G14" s="184"/>
      <c r="H14" s="83"/>
    </row>
    <row r="15" spans="1:14" s="84" customFormat="1" ht="150" customHeight="1">
      <c r="A15" s="163" t="s">
        <v>42</v>
      </c>
      <c r="B15" s="180">
        <v>1</v>
      </c>
      <c r="C15" s="181" t="s">
        <v>77</v>
      </c>
      <c r="D15" s="181" t="s">
        <v>79</v>
      </c>
      <c r="E15" s="74"/>
      <c r="F15" s="91"/>
      <c r="G15" s="112">
        <v>45741</v>
      </c>
      <c r="H15" s="76">
        <v>45746</v>
      </c>
    </row>
    <row r="16" spans="1:14" s="84" customFormat="1" ht="21" customHeight="1">
      <c r="A16" s="243" t="s">
        <v>37</v>
      </c>
      <c r="B16" s="244"/>
      <c r="C16" s="245"/>
      <c r="D16" s="65">
        <f>COUNTA(D15)</f>
        <v>1</v>
      </c>
      <c r="E16" s="80"/>
      <c r="F16" s="86"/>
      <c r="G16" s="104"/>
      <c r="H16" s="143"/>
    </row>
    <row r="17" spans="1:8" s="84" customFormat="1" ht="150" customHeight="1">
      <c r="A17" s="131" t="s">
        <v>39</v>
      </c>
      <c r="B17" s="77">
        <v>1</v>
      </c>
      <c r="C17" s="181" t="s">
        <v>75</v>
      </c>
      <c r="D17" s="181" t="s">
        <v>78</v>
      </c>
      <c r="E17" s="74"/>
      <c r="F17" s="91"/>
      <c r="G17" s="112">
        <v>45741</v>
      </c>
      <c r="H17" s="76">
        <v>45746</v>
      </c>
    </row>
    <row r="18" spans="1:8" s="84" customFormat="1" ht="21" customHeight="1">
      <c r="A18" s="243" t="s">
        <v>36</v>
      </c>
      <c r="B18" s="244"/>
      <c r="C18" s="245"/>
      <c r="D18" s="65">
        <f>COUNTA(D17)</f>
        <v>1</v>
      </c>
      <c r="E18" s="80"/>
      <c r="F18" s="86"/>
      <c r="G18" s="104"/>
      <c r="H18" s="83"/>
    </row>
    <row r="19" spans="1:8" s="84" customFormat="1" ht="150" customHeight="1">
      <c r="A19" s="97" t="s">
        <v>40</v>
      </c>
      <c r="B19" s="178">
        <v>1</v>
      </c>
      <c r="C19" s="181" t="s">
        <v>88</v>
      </c>
      <c r="D19" s="181" t="s">
        <v>89</v>
      </c>
      <c r="E19" s="74"/>
      <c r="F19" s="91"/>
      <c r="G19" s="112">
        <v>45740</v>
      </c>
      <c r="H19" s="76">
        <v>45746</v>
      </c>
    </row>
    <row r="20" spans="1:8" s="84" customFormat="1" ht="21" customHeight="1">
      <c r="A20" s="243" t="s">
        <v>35</v>
      </c>
      <c r="B20" s="244"/>
      <c r="C20" s="245"/>
      <c r="D20" s="65">
        <f>COUNTA(D19)</f>
        <v>1</v>
      </c>
      <c r="E20" s="80"/>
      <c r="F20" s="81"/>
      <c r="G20" s="82"/>
      <c r="H20" s="83"/>
    </row>
    <row r="21" spans="1:8" s="84" customFormat="1" ht="150" customHeight="1">
      <c r="A21" s="90" t="s">
        <v>41</v>
      </c>
      <c r="B21" s="119"/>
      <c r="C21" s="92"/>
      <c r="D21" s="92"/>
      <c r="E21" s="74" t="s">
        <v>60</v>
      </c>
      <c r="F21" s="106"/>
      <c r="G21" s="112"/>
      <c r="H21" s="103"/>
    </row>
    <row r="22" spans="1:8" s="84" customFormat="1" ht="21" customHeight="1">
      <c r="A22" s="243" t="s">
        <v>34</v>
      </c>
      <c r="B22" s="244"/>
      <c r="C22" s="245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N18" sqref="N18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P1" s="4" t="s">
        <v>64</v>
      </c>
      <c r="Q1" s="4"/>
      <c r="R1" s="4"/>
      <c r="S1" s="4"/>
    </row>
    <row r="2" spans="1:19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6" t="s">
        <v>56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9" t="s">
        <v>55</v>
      </c>
      <c r="B9" s="211" t="s">
        <v>16</v>
      </c>
      <c r="C9" s="213" t="s">
        <v>67</v>
      </c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5"/>
      <c r="R9" s="216" t="s">
        <v>65</v>
      </c>
      <c r="S9" s="27"/>
    </row>
    <row r="10" spans="1:19" s="7" customFormat="1" ht="21" customHeight="1">
      <c r="A10" s="209"/>
      <c r="B10" s="212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7"/>
      <c r="S10" s="27"/>
    </row>
    <row r="11" spans="1:19" s="7" customFormat="1" ht="14.45" customHeight="1">
      <c r="A11" s="209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1</v>
      </c>
      <c r="M11" s="42">
        <v>2</v>
      </c>
      <c r="N11" s="46">
        <v>1</v>
      </c>
      <c r="O11" s="33">
        <f t="shared" ref="O11:O17" si="0">MAX(C11:N11)</f>
        <v>3</v>
      </c>
      <c r="P11" s="33">
        <f t="shared" ref="P11:P16" si="1">MIN(C11:N11)</f>
        <v>0</v>
      </c>
      <c r="Q11" s="47">
        <f t="shared" ref="Q11:Q17" si="2">SUM(C11:N11)</f>
        <v>16</v>
      </c>
      <c r="R11" s="47">
        <v>0</v>
      </c>
      <c r="S11" s="24"/>
    </row>
    <row r="12" spans="1:19" s="7" customFormat="1">
      <c r="A12" s="209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1</v>
      </c>
      <c r="L12" s="44">
        <v>1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9</v>
      </c>
      <c r="R12" s="49">
        <v>0</v>
      </c>
      <c r="S12" s="24"/>
    </row>
    <row r="13" spans="1:19" s="7" customFormat="1">
      <c r="A13" s="209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1</v>
      </c>
      <c r="K13" s="44">
        <v>1</v>
      </c>
      <c r="L13" s="44">
        <v>1</v>
      </c>
      <c r="M13" s="44">
        <v>2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9</v>
      </c>
      <c r="R13" s="49">
        <v>0</v>
      </c>
      <c r="S13" s="24"/>
    </row>
    <row r="14" spans="1:19" s="7" customFormat="1">
      <c r="A14" s="209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3</v>
      </c>
      <c r="L14" s="44">
        <v>0</v>
      </c>
      <c r="M14" s="44">
        <v>1</v>
      </c>
      <c r="N14" s="48">
        <v>2</v>
      </c>
      <c r="O14" s="34">
        <f t="shared" si="0"/>
        <v>4</v>
      </c>
      <c r="P14" s="34">
        <f t="shared" si="1"/>
        <v>0</v>
      </c>
      <c r="Q14" s="49">
        <f t="shared" si="2"/>
        <v>19</v>
      </c>
      <c r="R14" s="49">
        <v>0</v>
      </c>
      <c r="S14" s="24"/>
    </row>
    <row r="15" spans="1:19" s="7" customFormat="1">
      <c r="A15" s="209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1</v>
      </c>
      <c r="K15" s="44">
        <v>4</v>
      </c>
      <c r="L15" s="44">
        <v>1</v>
      </c>
      <c r="M15" s="44">
        <v>4</v>
      </c>
      <c r="N15" s="48">
        <v>2</v>
      </c>
      <c r="O15" s="34">
        <f t="shared" si="0"/>
        <v>4</v>
      </c>
      <c r="P15" s="34">
        <f t="shared" si="1"/>
        <v>0</v>
      </c>
      <c r="Q15" s="49">
        <f t="shared" si="2"/>
        <v>16</v>
      </c>
      <c r="R15" s="49">
        <v>0</v>
      </c>
      <c r="S15" s="24"/>
    </row>
    <row r="16" spans="1:19" s="7" customFormat="1">
      <c r="A16" s="209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2</v>
      </c>
      <c r="M16" s="44">
        <v>2</v>
      </c>
      <c r="N16" s="48">
        <v>2</v>
      </c>
      <c r="O16" s="34">
        <f t="shared" si="0"/>
        <v>2</v>
      </c>
      <c r="P16" s="34">
        <f t="shared" si="1"/>
        <v>0</v>
      </c>
      <c r="Q16" s="49">
        <f t="shared" si="2"/>
        <v>8</v>
      </c>
      <c r="R16" s="49">
        <v>0</v>
      </c>
      <c r="S16" s="24"/>
    </row>
    <row r="17" spans="1:19" s="7" customFormat="1">
      <c r="A17" s="209"/>
      <c r="B17" s="21" t="s">
        <v>24</v>
      </c>
      <c r="C17" s="144">
        <v>0</v>
      </c>
      <c r="D17" s="144">
        <v>0</v>
      </c>
      <c r="E17" s="144">
        <v>1</v>
      </c>
      <c r="F17" s="144">
        <v>2</v>
      </c>
      <c r="G17" s="144">
        <v>1</v>
      </c>
      <c r="H17" s="144">
        <v>1</v>
      </c>
      <c r="I17" s="144">
        <v>1</v>
      </c>
      <c r="J17" s="144">
        <v>1</v>
      </c>
      <c r="K17" s="144">
        <v>3</v>
      </c>
      <c r="L17" s="144">
        <v>1</v>
      </c>
      <c r="M17" s="144">
        <v>2</v>
      </c>
      <c r="N17" s="145">
        <v>3</v>
      </c>
      <c r="O17" s="34">
        <f t="shared" si="0"/>
        <v>3</v>
      </c>
      <c r="P17" s="146">
        <f>MIN(C17:O17)</f>
        <v>0</v>
      </c>
      <c r="Q17" s="49">
        <f t="shared" si="2"/>
        <v>16</v>
      </c>
      <c r="R17" s="147">
        <v>0</v>
      </c>
      <c r="S17" s="24"/>
    </row>
    <row r="18" spans="1:19" s="26" customFormat="1"/>
    <row r="39" spans="1:18" ht="18.75">
      <c r="A39" s="208" t="s">
        <v>15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1" sqref="J4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6" t="s">
        <v>64</v>
      </c>
      <c r="BJ1" s="226"/>
      <c r="BK1" s="226"/>
      <c r="BL1" s="226"/>
      <c r="BM1" s="226"/>
      <c r="BN1" s="226"/>
      <c r="BO1" s="226"/>
    </row>
    <row r="2" spans="1:67" s="1" customFormat="1" ht="1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6" t="s">
        <v>63</v>
      </c>
      <c r="BJ2" s="226"/>
      <c r="BK2" s="226"/>
      <c r="BL2" s="226"/>
      <c r="BM2" s="226"/>
      <c r="BN2" s="226"/>
      <c r="BO2" s="226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9" t="s">
        <v>14</v>
      </c>
      <c r="B6" s="224" t="s">
        <v>16</v>
      </c>
      <c r="C6" s="227" t="s">
        <v>62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9"/>
    </row>
    <row r="7" spans="1:67" s="12" customFormat="1" ht="14.45" customHeight="1">
      <c r="A7" s="209"/>
      <c r="B7" s="224"/>
      <c r="C7" s="221">
        <v>4</v>
      </c>
      <c r="D7" s="222"/>
      <c r="E7" s="222"/>
      <c r="F7" s="222"/>
      <c r="G7" s="223"/>
      <c r="H7" s="221">
        <v>5</v>
      </c>
      <c r="I7" s="222"/>
      <c r="J7" s="222"/>
      <c r="K7" s="222"/>
      <c r="L7" s="223"/>
      <c r="M7" s="221">
        <v>6</v>
      </c>
      <c r="N7" s="222"/>
      <c r="O7" s="222"/>
      <c r="P7" s="222"/>
      <c r="Q7" s="223"/>
      <c r="R7" s="221">
        <v>7</v>
      </c>
      <c r="S7" s="222"/>
      <c r="T7" s="222"/>
      <c r="U7" s="222"/>
      <c r="V7" s="223"/>
      <c r="W7" s="221">
        <v>8</v>
      </c>
      <c r="X7" s="222"/>
      <c r="Y7" s="222"/>
      <c r="Z7" s="222"/>
      <c r="AA7" s="223"/>
      <c r="AB7" s="222">
        <v>9</v>
      </c>
      <c r="AC7" s="222"/>
      <c r="AD7" s="222"/>
      <c r="AE7" s="222"/>
      <c r="AF7" s="223"/>
      <c r="AG7" s="221">
        <v>10</v>
      </c>
      <c r="AH7" s="222"/>
      <c r="AI7" s="222"/>
      <c r="AJ7" s="222"/>
      <c r="AK7" s="223"/>
      <c r="AL7" s="221">
        <v>11</v>
      </c>
      <c r="AM7" s="222"/>
      <c r="AN7" s="222"/>
      <c r="AO7" s="222"/>
      <c r="AP7" s="223"/>
      <c r="AQ7" s="221">
        <v>12</v>
      </c>
      <c r="AR7" s="222"/>
      <c r="AS7" s="222"/>
      <c r="AT7" s="222"/>
      <c r="AU7" s="222"/>
      <c r="AV7" s="221">
        <v>1</v>
      </c>
      <c r="AW7" s="222"/>
      <c r="AX7" s="222"/>
      <c r="AY7" s="222"/>
      <c r="AZ7" s="223"/>
      <c r="BA7" s="222">
        <v>2</v>
      </c>
      <c r="BB7" s="222"/>
      <c r="BC7" s="222"/>
      <c r="BD7" s="222"/>
      <c r="BE7" s="222"/>
      <c r="BF7" s="221">
        <v>3</v>
      </c>
      <c r="BG7" s="222"/>
      <c r="BH7" s="222"/>
      <c r="BI7" s="222"/>
      <c r="BJ7" s="223"/>
      <c r="BK7" s="230" t="s">
        <v>31</v>
      </c>
      <c r="BL7" s="231"/>
      <c r="BM7" s="231"/>
      <c r="BN7" s="231"/>
      <c r="BO7" s="231"/>
    </row>
    <row r="8" spans="1:67" s="12" customFormat="1" ht="14.45" customHeight="1">
      <c r="A8" s="209"/>
      <c r="B8" s="225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9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66">
        <v>0</v>
      </c>
      <c r="AB9" s="164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1</v>
      </c>
      <c r="AN9" s="50">
        <v>0</v>
      </c>
      <c r="AO9" s="50">
        <v>0</v>
      </c>
      <c r="AP9" s="50">
        <v>0</v>
      </c>
      <c r="AQ9" s="51">
        <v>0</v>
      </c>
      <c r="AR9" s="50">
        <v>1</v>
      </c>
      <c r="AS9" s="50">
        <v>0</v>
      </c>
      <c r="AT9" s="50">
        <v>0</v>
      </c>
      <c r="AU9" s="50">
        <v>0</v>
      </c>
      <c r="AV9" s="51">
        <v>0</v>
      </c>
      <c r="AW9" s="50">
        <v>1</v>
      </c>
      <c r="AX9" s="50">
        <v>0</v>
      </c>
      <c r="AY9" s="50">
        <v>0</v>
      </c>
      <c r="AZ9" s="50">
        <v>0</v>
      </c>
      <c r="BA9" s="51">
        <v>0</v>
      </c>
      <c r="BB9" s="50">
        <v>1</v>
      </c>
      <c r="BC9" s="50">
        <v>1</v>
      </c>
      <c r="BD9" s="50">
        <v>0</v>
      </c>
      <c r="BE9" s="50">
        <v>0</v>
      </c>
      <c r="BF9" s="51">
        <v>0</v>
      </c>
      <c r="BG9" s="50">
        <v>1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11</v>
      </c>
      <c r="BM9" s="35">
        <f>E9+J9+O9+T9+Y9+AD9+AI9+AN9+AS9+AX9+BC9+BH9</f>
        <v>3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209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66">
        <v>0</v>
      </c>
      <c r="AB10" s="164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1</v>
      </c>
      <c r="AS10" s="50">
        <v>0</v>
      </c>
      <c r="AT10" s="50">
        <v>0</v>
      </c>
      <c r="AU10" s="50">
        <v>0</v>
      </c>
      <c r="AV10" s="51">
        <v>0</v>
      </c>
      <c r="AW10" s="50">
        <v>1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6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209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66">
        <v>0</v>
      </c>
      <c r="AB11" s="164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1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1</v>
      </c>
      <c r="AS11" s="50">
        <v>0</v>
      </c>
      <c r="AT11" s="50">
        <v>0</v>
      </c>
      <c r="AU11" s="50">
        <v>0</v>
      </c>
      <c r="AV11" s="51">
        <v>0</v>
      </c>
      <c r="AW11" s="50">
        <v>1</v>
      </c>
      <c r="AX11" s="50">
        <v>0</v>
      </c>
      <c r="AY11" s="50">
        <v>0</v>
      </c>
      <c r="AZ11" s="50">
        <v>0</v>
      </c>
      <c r="BA11" s="51">
        <v>0</v>
      </c>
      <c r="BB11" s="50">
        <v>2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3</v>
      </c>
      <c r="BL11" s="38">
        <f t="shared" si="1"/>
        <v>6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209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66">
        <v>0</v>
      </c>
      <c r="AB12" s="164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1</v>
      </c>
      <c r="AR12" s="50">
        <v>1</v>
      </c>
      <c r="AS12" s="50">
        <v>1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1</v>
      </c>
      <c r="BC12" s="50">
        <v>0</v>
      </c>
      <c r="BD12" s="50">
        <v>0</v>
      </c>
      <c r="BE12" s="50">
        <v>0</v>
      </c>
      <c r="BF12" s="51">
        <v>0</v>
      </c>
      <c r="BG12" s="50">
        <v>1</v>
      </c>
      <c r="BH12" s="50">
        <v>1</v>
      </c>
      <c r="BI12" s="50">
        <v>0</v>
      </c>
      <c r="BJ12" s="50">
        <v>0</v>
      </c>
      <c r="BK12" s="37">
        <f t="shared" si="0"/>
        <v>3</v>
      </c>
      <c r="BL12" s="38">
        <f t="shared" si="1"/>
        <v>14</v>
      </c>
      <c r="BM12" s="38">
        <f t="shared" si="2"/>
        <v>2</v>
      </c>
      <c r="BN12" s="38">
        <f t="shared" si="3"/>
        <v>0</v>
      </c>
      <c r="BO12" s="38">
        <f t="shared" si="4"/>
        <v>0</v>
      </c>
    </row>
    <row r="13" spans="1:67" s="7" customFormat="1">
      <c r="A13" s="209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66">
        <v>0</v>
      </c>
      <c r="AB13" s="164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1</v>
      </c>
      <c r="AN13" s="50">
        <v>0</v>
      </c>
      <c r="AO13" s="50">
        <v>0</v>
      </c>
      <c r="AP13" s="50">
        <v>0</v>
      </c>
      <c r="AQ13" s="51">
        <v>1</v>
      </c>
      <c r="AR13" s="50">
        <v>2</v>
      </c>
      <c r="AS13" s="50">
        <v>1</v>
      </c>
      <c r="AT13" s="50">
        <v>0</v>
      </c>
      <c r="AU13" s="50">
        <v>0</v>
      </c>
      <c r="AV13" s="51">
        <v>0</v>
      </c>
      <c r="AW13" s="50">
        <v>0</v>
      </c>
      <c r="AX13" s="50">
        <v>1</v>
      </c>
      <c r="AY13" s="50">
        <v>0</v>
      </c>
      <c r="AZ13" s="50">
        <v>0</v>
      </c>
      <c r="BA13" s="51">
        <v>0</v>
      </c>
      <c r="BB13" s="50">
        <v>2</v>
      </c>
      <c r="BC13" s="50">
        <v>1</v>
      </c>
      <c r="BD13" s="50">
        <v>1</v>
      </c>
      <c r="BE13" s="50">
        <v>0</v>
      </c>
      <c r="BF13" s="51">
        <v>0</v>
      </c>
      <c r="BG13" s="50">
        <v>1</v>
      </c>
      <c r="BH13" s="50">
        <v>2</v>
      </c>
      <c r="BI13" s="50">
        <v>0</v>
      </c>
      <c r="BJ13" s="50">
        <v>0</v>
      </c>
      <c r="BK13" s="37">
        <f t="shared" si="0"/>
        <v>1</v>
      </c>
      <c r="BL13" s="38">
        <f t="shared" si="1"/>
        <v>10</v>
      </c>
      <c r="BM13" s="38">
        <f t="shared" si="2"/>
        <v>5</v>
      </c>
      <c r="BN13" s="38">
        <f t="shared" si="3"/>
        <v>1</v>
      </c>
      <c r="BO13" s="38">
        <f t="shared" si="4"/>
        <v>0</v>
      </c>
    </row>
    <row r="14" spans="1:67" s="7" customFormat="1">
      <c r="A14" s="209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66">
        <v>0</v>
      </c>
      <c r="AB14" s="164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1</v>
      </c>
      <c r="AW14" s="50">
        <v>1</v>
      </c>
      <c r="AX14" s="50">
        <v>0</v>
      </c>
      <c r="AY14" s="50">
        <v>0</v>
      </c>
      <c r="AZ14" s="50">
        <v>0</v>
      </c>
      <c r="BA14" s="51">
        <v>1</v>
      </c>
      <c r="BB14" s="50">
        <v>0</v>
      </c>
      <c r="BC14" s="50">
        <v>0</v>
      </c>
      <c r="BD14" s="50">
        <v>1</v>
      </c>
      <c r="BE14" s="50">
        <v>0</v>
      </c>
      <c r="BF14" s="51">
        <v>0</v>
      </c>
      <c r="BG14" s="50">
        <v>1</v>
      </c>
      <c r="BH14" s="50">
        <v>1</v>
      </c>
      <c r="BI14" s="50">
        <v>0</v>
      </c>
      <c r="BJ14" s="50">
        <v>0</v>
      </c>
      <c r="BK14" s="37">
        <f t="shared" si="0"/>
        <v>3</v>
      </c>
      <c r="BL14" s="38">
        <f t="shared" si="1"/>
        <v>3</v>
      </c>
      <c r="BM14" s="38">
        <f t="shared" si="2"/>
        <v>1</v>
      </c>
      <c r="BN14" s="38">
        <f t="shared" si="3"/>
        <v>1</v>
      </c>
      <c r="BO14" s="38">
        <f t="shared" si="4"/>
        <v>0</v>
      </c>
    </row>
    <row r="15" spans="1:67" s="7" customFormat="1">
      <c r="A15" s="209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65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1</v>
      </c>
      <c r="AN15" s="53">
        <v>0</v>
      </c>
      <c r="AO15" s="53">
        <v>0</v>
      </c>
      <c r="AP15" s="54">
        <v>0</v>
      </c>
      <c r="AQ15" s="52">
        <v>1</v>
      </c>
      <c r="AR15" s="53">
        <v>1</v>
      </c>
      <c r="AS15" s="53">
        <v>1</v>
      </c>
      <c r="AT15" s="53">
        <v>0</v>
      </c>
      <c r="AU15" s="54">
        <v>0</v>
      </c>
      <c r="AV15" s="52">
        <v>0</v>
      </c>
      <c r="AW15" s="53">
        <v>0</v>
      </c>
      <c r="AX15" s="53">
        <v>1</v>
      </c>
      <c r="AY15" s="53">
        <v>0</v>
      </c>
      <c r="AZ15" s="54">
        <v>0</v>
      </c>
      <c r="BA15" s="52">
        <v>1</v>
      </c>
      <c r="BB15" s="53">
        <v>1</v>
      </c>
      <c r="BC15" s="53">
        <v>0</v>
      </c>
      <c r="BD15" s="53">
        <v>0</v>
      </c>
      <c r="BE15" s="54">
        <v>0</v>
      </c>
      <c r="BF15" s="52">
        <v>0</v>
      </c>
      <c r="BG15" s="53">
        <v>1</v>
      </c>
      <c r="BH15" s="53">
        <v>1</v>
      </c>
      <c r="BI15" s="53">
        <v>1</v>
      </c>
      <c r="BJ15" s="54">
        <v>0</v>
      </c>
      <c r="BK15" s="40">
        <f t="shared" si="0"/>
        <v>3</v>
      </c>
      <c r="BL15" s="41">
        <f t="shared" si="1"/>
        <v>7</v>
      </c>
      <c r="BM15" s="41">
        <f t="shared" si="2"/>
        <v>5</v>
      </c>
      <c r="BN15" s="41">
        <f t="shared" si="3"/>
        <v>1</v>
      </c>
      <c r="BO15" s="41">
        <f t="shared" si="4"/>
        <v>0</v>
      </c>
    </row>
    <row r="16" spans="1:67">
      <c r="BK16" s="31">
        <f>SUM(BK9:BK15)</f>
        <v>15</v>
      </c>
      <c r="BL16" s="31">
        <f>SUM(BL9:BL15)</f>
        <v>57</v>
      </c>
      <c r="BM16" s="31">
        <f>SUM(BM9:BM15)</f>
        <v>16</v>
      </c>
      <c r="BN16" s="31">
        <f>SUM(BN9:BN15)</f>
        <v>6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74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>
      <c r="G3" s="55"/>
    </row>
    <row r="4" spans="1:14" ht="18.75">
      <c r="C4" s="233" t="s">
        <v>46</v>
      </c>
      <c r="D4" s="233"/>
      <c r="E4" s="233"/>
      <c r="F4" s="233"/>
      <c r="G4" s="233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f>SUM(C11:G11)</f>
        <v>1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1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99</v>
      </c>
    </row>
    <row r="10" spans="1:14" s="68" customFormat="1" ht="15.75">
      <c r="A10" s="246" t="s">
        <v>32</v>
      </c>
      <c r="B10" s="246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0" t="s">
        <v>43</v>
      </c>
      <c r="B13" s="72"/>
      <c r="C13" s="141"/>
      <c r="D13" s="142"/>
      <c r="E13" s="74" t="s">
        <v>60</v>
      </c>
      <c r="F13" s="91"/>
      <c r="G13" s="75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43" t="s">
        <v>33</v>
      </c>
      <c r="B14" s="244"/>
      <c r="C14" s="245"/>
      <c r="D14" s="65">
        <f>COUNTA(D13)</f>
        <v>0</v>
      </c>
      <c r="E14" s="80"/>
      <c r="F14" s="81"/>
      <c r="G14" s="82"/>
      <c r="H14" s="83"/>
    </row>
    <row r="15" spans="1:14" s="84" customFormat="1" ht="149.25" customHeight="1">
      <c r="A15" s="171" t="s">
        <v>38</v>
      </c>
      <c r="B15" s="174">
        <v>1</v>
      </c>
      <c r="C15" s="172" t="s">
        <v>84</v>
      </c>
      <c r="D15" s="173" t="s">
        <v>85</v>
      </c>
      <c r="E15" s="74"/>
      <c r="F15" s="154"/>
      <c r="G15" s="170">
        <v>45734</v>
      </c>
      <c r="H15" s="76">
        <v>45746</v>
      </c>
    </row>
    <row r="16" spans="1:14" s="84" customFormat="1" ht="21" customHeight="1">
      <c r="A16" s="243" t="s">
        <v>37</v>
      </c>
      <c r="B16" s="244"/>
      <c r="C16" s="245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27" t="s">
        <v>39</v>
      </c>
      <c r="B17" s="125"/>
      <c r="C17" s="78"/>
      <c r="D17" s="181"/>
      <c r="E17" s="74" t="s">
        <v>60</v>
      </c>
      <c r="F17" s="154"/>
      <c r="G17" s="122"/>
      <c r="H17" s="76"/>
    </row>
    <row r="18" spans="1:8" s="84" customFormat="1" ht="21" customHeight="1">
      <c r="A18" s="243" t="s">
        <v>36</v>
      </c>
      <c r="B18" s="244"/>
      <c r="C18" s="245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52" t="s">
        <v>40</v>
      </c>
      <c r="B19" s="125"/>
      <c r="C19" s="149"/>
      <c r="D19" s="149"/>
      <c r="E19" s="74" t="s">
        <v>60</v>
      </c>
      <c r="F19" s="110"/>
      <c r="G19" s="156"/>
      <c r="H19" s="143"/>
    </row>
    <row r="20" spans="1:8" s="84" customFormat="1" ht="21" customHeight="1">
      <c r="A20" s="243" t="s">
        <v>35</v>
      </c>
      <c r="B20" s="244"/>
      <c r="C20" s="245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163" t="s">
        <v>41</v>
      </c>
      <c r="B21" s="151"/>
      <c r="C21" s="150"/>
      <c r="D21" s="149"/>
      <c r="E21" s="74" t="s">
        <v>60</v>
      </c>
      <c r="F21" s="110"/>
      <c r="G21" s="148"/>
      <c r="H21" s="76"/>
    </row>
    <row r="22" spans="1:8" s="84" customFormat="1" ht="21" customHeight="1">
      <c r="A22" s="243" t="s">
        <v>34</v>
      </c>
      <c r="B22" s="244"/>
      <c r="C22" s="245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G15" sqref="G15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4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73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47</v>
      </c>
      <c r="D4" s="233"/>
      <c r="E4" s="233"/>
      <c r="F4" s="233"/>
      <c r="G4" s="233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v>0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0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100</v>
      </c>
    </row>
    <row r="10" spans="1:14" s="68" customFormat="1" ht="15.75" customHeight="1">
      <c r="A10" s="246" t="s">
        <v>32</v>
      </c>
      <c r="B10" s="246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87" t="s">
        <v>43</v>
      </c>
      <c r="B13" s="77"/>
      <c r="C13" s="78"/>
      <c r="D13" s="78"/>
      <c r="E13" s="74" t="s">
        <v>60</v>
      </c>
      <c r="F13" s="154"/>
      <c r="G13" s="126"/>
      <c r="H13" s="76"/>
    </row>
    <row r="14" spans="1:14" s="84" customFormat="1" ht="21" customHeight="1">
      <c r="A14" s="243" t="s">
        <v>33</v>
      </c>
      <c r="B14" s="244"/>
      <c r="C14" s="245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79" t="s">
        <v>38</v>
      </c>
      <c r="B15" s="178">
        <v>1</v>
      </c>
      <c r="C15" s="163"/>
      <c r="D15" s="181"/>
      <c r="E15" s="74" t="s">
        <v>60</v>
      </c>
      <c r="F15" s="154"/>
      <c r="G15" s="176"/>
      <c r="H15" s="76"/>
    </row>
    <row r="16" spans="1:14" s="84" customFormat="1" ht="21" customHeight="1">
      <c r="A16" s="243" t="s">
        <v>37</v>
      </c>
      <c r="B16" s="244"/>
      <c r="C16" s="245"/>
      <c r="D16" s="65">
        <f>COUNTA(D15)</f>
        <v>0</v>
      </c>
      <c r="E16" s="80"/>
      <c r="F16" s="81"/>
      <c r="G16" s="82"/>
      <c r="H16" s="83"/>
    </row>
    <row r="17" spans="1:8" s="84" customFormat="1" ht="150" customHeight="1">
      <c r="A17" s="130" t="s">
        <v>39</v>
      </c>
      <c r="B17" s="88"/>
      <c r="C17" s="177"/>
      <c r="D17" s="149"/>
      <c r="E17" s="74" t="s">
        <v>60</v>
      </c>
      <c r="F17" s="74"/>
      <c r="G17" s="176"/>
      <c r="H17" s="175"/>
    </row>
    <row r="18" spans="1:8" s="84" customFormat="1" ht="21" customHeight="1">
      <c r="A18" s="243" t="s">
        <v>36</v>
      </c>
      <c r="B18" s="244"/>
      <c r="C18" s="245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121" t="s">
        <v>40</v>
      </c>
      <c r="B19" s="77"/>
      <c r="C19" s="153"/>
      <c r="D19" s="89"/>
      <c r="E19" s="74" t="s">
        <v>60</v>
      </c>
      <c r="F19" s="74"/>
      <c r="G19" s="85"/>
      <c r="H19" s="143"/>
    </row>
    <row r="20" spans="1:8" s="84" customFormat="1" ht="21" customHeight="1">
      <c r="A20" s="243" t="s">
        <v>35</v>
      </c>
      <c r="B20" s="244"/>
      <c r="C20" s="245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96"/>
      <c r="C21" s="78"/>
      <c r="D21" s="89"/>
      <c r="E21" s="74" t="s">
        <v>60</v>
      </c>
      <c r="F21" s="93"/>
      <c r="G21" s="85"/>
      <c r="H21" s="98"/>
    </row>
    <row r="22" spans="1:8" s="84" customFormat="1" ht="21" customHeight="1">
      <c r="A22" s="243" t="s">
        <v>34</v>
      </c>
      <c r="B22" s="244"/>
      <c r="C22" s="245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E15" sqref="E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73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48</v>
      </c>
      <c r="D4" s="233"/>
      <c r="E4" s="233"/>
      <c r="F4" s="233"/>
      <c r="G4" s="233"/>
    </row>
    <row r="5" spans="1:14" ht="6" customHeight="1">
      <c r="C5" s="100"/>
      <c r="D5" s="59"/>
      <c r="E5" s="59"/>
      <c r="F5" s="59"/>
      <c r="G5" s="101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f>SUM(C11:G11)</f>
        <v>0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0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102">
        <f>G6-G7</f>
        <v>100</v>
      </c>
    </row>
    <row r="10" spans="1:14" s="68" customFormat="1" ht="15.75" customHeight="1">
      <c r="A10" s="246" t="s">
        <v>32</v>
      </c>
      <c r="B10" s="246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58" t="s">
        <v>43</v>
      </c>
      <c r="B13" s="160"/>
      <c r="C13" s="159"/>
      <c r="D13" s="159"/>
      <c r="E13" s="74" t="s">
        <v>60</v>
      </c>
      <c r="G13" s="161"/>
      <c r="H13" s="162"/>
    </row>
    <row r="14" spans="1:14" s="84" customFormat="1" ht="21" customHeight="1">
      <c r="A14" s="243" t="s">
        <v>33</v>
      </c>
      <c r="B14" s="244"/>
      <c r="C14" s="245"/>
      <c r="D14" s="65">
        <f>COUNTA(D13)</f>
        <v>0</v>
      </c>
      <c r="E14" s="80"/>
      <c r="F14" s="86"/>
      <c r="G14" s="82"/>
      <c r="H14" s="83"/>
    </row>
    <row r="15" spans="1:14" s="84" customFormat="1" ht="150" customHeight="1">
      <c r="A15" s="193" t="s">
        <v>38</v>
      </c>
      <c r="B15" s="189"/>
      <c r="C15" s="78"/>
      <c r="D15" s="181"/>
      <c r="E15" s="74" t="s">
        <v>60</v>
      </c>
      <c r="F15" s="154"/>
      <c r="G15" s="191"/>
      <c r="H15" s="182"/>
    </row>
    <row r="16" spans="1:14" s="84" customFormat="1" ht="21" customHeight="1">
      <c r="A16" s="243" t="s">
        <v>37</v>
      </c>
      <c r="B16" s="244"/>
      <c r="C16" s="245"/>
      <c r="D16" s="65">
        <f>COUNTA(D15:D15)</f>
        <v>0</v>
      </c>
      <c r="E16" s="80"/>
      <c r="F16" s="86"/>
      <c r="G16" s="104"/>
      <c r="H16" s="105"/>
    </row>
    <row r="17" spans="1:8" s="84" customFormat="1" ht="150" customHeight="1">
      <c r="A17" s="128" t="s">
        <v>39</v>
      </c>
      <c r="B17" s="125"/>
      <c r="C17" s="149"/>
      <c r="D17" s="181"/>
      <c r="E17" s="74" t="s">
        <v>60</v>
      </c>
      <c r="F17" s="74"/>
      <c r="G17" s="156"/>
      <c r="H17" s="182"/>
    </row>
    <row r="18" spans="1:8" s="84" customFormat="1" ht="21" customHeight="1">
      <c r="A18" s="243" t="s">
        <v>36</v>
      </c>
      <c r="B18" s="244"/>
      <c r="C18" s="245"/>
      <c r="D18" s="65">
        <f>COUNTA(D17:D17)</f>
        <v>0</v>
      </c>
      <c r="E18" s="80"/>
      <c r="F18" s="81"/>
      <c r="G18" s="104"/>
      <c r="H18" s="105"/>
    </row>
    <row r="19" spans="1:8" s="84" customFormat="1" ht="150" customHeight="1">
      <c r="A19" s="87" t="s">
        <v>40</v>
      </c>
      <c r="B19" s="75"/>
      <c r="C19" s="75"/>
      <c r="D19" s="75"/>
      <c r="E19" s="74" t="s">
        <v>60</v>
      </c>
      <c r="F19" s="75"/>
      <c r="G19" s="75"/>
      <c r="H19" s="143"/>
    </row>
    <row r="20" spans="1:8" s="84" customFormat="1" ht="21" customHeight="1">
      <c r="A20" s="243" t="s">
        <v>35</v>
      </c>
      <c r="B20" s="244"/>
      <c r="C20" s="245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77"/>
      <c r="C21" s="150"/>
      <c r="D21" s="149"/>
      <c r="E21" s="74" t="s">
        <v>60</v>
      </c>
      <c r="F21" s="75"/>
      <c r="G21" s="95"/>
      <c r="H21" s="143"/>
    </row>
    <row r="22" spans="1:8" s="84" customFormat="1" ht="21" customHeight="1">
      <c r="A22" s="243" t="s">
        <v>34</v>
      </c>
      <c r="B22" s="244"/>
      <c r="C22" s="245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7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72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49</v>
      </c>
      <c r="D4" s="233"/>
      <c r="E4" s="233"/>
      <c r="F4" s="233"/>
      <c r="G4" s="233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f>SUM(C11:G11)</f>
        <v>2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2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98</v>
      </c>
    </row>
    <row r="10" spans="1:14" s="68" customFormat="1" ht="15.75" customHeight="1">
      <c r="A10" s="246" t="s">
        <v>32</v>
      </c>
      <c r="B10" s="246"/>
      <c r="C10" s="108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1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0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57" t="s">
        <v>43</v>
      </c>
      <c r="B13" s="183"/>
      <c r="C13" s="169"/>
      <c r="D13" s="169"/>
      <c r="E13" s="74" t="s">
        <v>60</v>
      </c>
      <c r="F13" s="154"/>
      <c r="G13" s="156"/>
      <c r="H13" s="143"/>
    </row>
    <row r="14" spans="1:14" s="84" customFormat="1" ht="21" customHeight="1">
      <c r="A14" s="243" t="s">
        <v>33</v>
      </c>
      <c r="B14" s="244"/>
      <c r="C14" s="245"/>
      <c r="D14" s="65">
        <f>COUNTA(D13:D13)</f>
        <v>0</v>
      </c>
      <c r="E14" s="80"/>
      <c r="F14" s="155"/>
      <c r="G14" s="82"/>
      <c r="H14" s="83"/>
    </row>
    <row r="15" spans="1:14" s="84" customFormat="1" ht="150" customHeight="1">
      <c r="A15" s="168" t="s">
        <v>68</v>
      </c>
      <c r="B15" s="183">
        <v>1</v>
      </c>
      <c r="C15" s="169"/>
      <c r="D15" s="169" t="s">
        <v>76</v>
      </c>
      <c r="E15" s="74"/>
      <c r="F15" s="154"/>
      <c r="G15" s="156">
        <v>45740</v>
      </c>
      <c r="H15" s="143">
        <v>45746</v>
      </c>
    </row>
    <row r="16" spans="1:14" s="84" customFormat="1" ht="21" customHeight="1">
      <c r="A16" s="243" t="s">
        <v>37</v>
      </c>
      <c r="B16" s="244"/>
      <c r="C16" s="245"/>
      <c r="D16" s="65">
        <f>COUNTA(D15:D15)</f>
        <v>1</v>
      </c>
      <c r="E16" s="80"/>
      <c r="F16" s="155"/>
      <c r="G16" s="184"/>
      <c r="H16" s="83"/>
    </row>
    <row r="17" spans="1:8" s="84" customFormat="1" ht="150" customHeight="1">
      <c r="A17" s="130" t="s">
        <v>39</v>
      </c>
      <c r="B17" s="77">
        <v>1</v>
      </c>
      <c r="C17" s="169" t="s">
        <v>86</v>
      </c>
      <c r="D17" s="169" t="s">
        <v>87</v>
      </c>
      <c r="E17" s="74"/>
      <c r="F17" s="154"/>
      <c r="G17" s="156">
        <v>45740</v>
      </c>
      <c r="H17" s="143">
        <v>45736</v>
      </c>
    </row>
    <row r="18" spans="1:8" s="84" customFormat="1" ht="21" customHeight="1">
      <c r="A18" s="243" t="s">
        <v>36</v>
      </c>
      <c r="B18" s="244"/>
      <c r="C18" s="245"/>
      <c r="D18" s="65">
        <f>COUNTA(D17:D17)</f>
        <v>1</v>
      </c>
      <c r="E18" s="80"/>
      <c r="F18" s="81"/>
      <c r="G18" s="82"/>
      <c r="H18" s="83"/>
    </row>
    <row r="19" spans="1:8" s="84" customFormat="1" ht="150" customHeight="1">
      <c r="A19" s="130" t="s">
        <v>40</v>
      </c>
      <c r="B19" s="72"/>
      <c r="C19" s="111"/>
      <c r="D19" s="73"/>
      <c r="E19" s="74" t="s">
        <v>60</v>
      </c>
      <c r="F19" s="91"/>
      <c r="G19" s="122"/>
      <c r="H19" s="76"/>
    </row>
    <row r="20" spans="1:8" s="84" customFormat="1" ht="21" customHeight="1">
      <c r="A20" s="243" t="s">
        <v>35</v>
      </c>
      <c r="B20" s="244"/>
      <c r="C20" s="245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111"/>
      <c r="D21" s="89"/>
      <c r="E21" s="74" t="s">
        <v>60</v>
      </c>
      <c r="F21" s="93"/>
      <c r="G21" s="112"/>
      <c r="H21" s="79"/>
    </row>
    <row r="22" spans="1:8" s="84" customFormat="1" ht="21" customHeight="1">
      <c r="A22" s="243" t="s">
        <v>34</v>
      </c>
      <c r="B22" s="244"/>
      <c r="C22" s="245"/>
      <c r="D22" s="65">
        <f>COUNTA(D21)</f>
        <v>0</v>
      </c>
      <c r="E22" s="80"/>
      <c r="F22" s="81"/>
      <c r="G22" s="82"/>
      <c r="H22" s="83"/>
    </row>
  </sheetData>
  <mergeCells count="10">
    <mergeCell ref="A22:C22"/>
    <mergeCell ref="A10:B11"/>
    <mergeCell ref="A14:C14"/>
    <mergeCell ref="A16:C16"/>
    <mergeCell ref="A18:C18"/>
    <mergeCell ref="F1:G1"/>
    <mergeCell ref="F2:G2"/>
    <mergeCell ref="C4:G4"/>
    <mergeCell ref="A6:E9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Normal="100" workbookViewId="0">
      <pane ySplit="12" topLeftCell="A18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71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50</v>
      </c>
      <c r="D4" s="233"/>
      <c r="E4" s="233"/>
      <c r="F4" s="233"/>
      <c r="G4" s="233"/>
    </row>
    <row r="5" spans="1:14" ht="6" customHeight="1">
      <c r="C5" s="100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v>2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2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98</v>
      </c>
    </row>
    <row r="10" spans="1:14" s="68" customFormat="1" ht="15.75" customHeight="1">
      <c r="A10" s="246" t="s">
        <v>32</v>
      </c>
      <c r="B10" s="246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0</v>
      </c>
      <c r="E11" s="65">
        <f>D19</f>
        <v>1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13" t="s">
        <v>43</v>
      </c>
      <c r="B13" s="183"/>
      <c r="C13" s="169"/>
      <c r="D13" s="169"/>
      <c r="E13" s="74" t="s">
        <v>60</v>
      </c>
      <c r="F13" s="154"/>
      <c r="G13" s="126"/>
      <c r="H13" s="76"/>
    </row>
    <row r="14" spans="1:14" s="84" customFormat="1" ht="21" customHeight="1">
      <c r="A14" s="243" t="s">
        <v>33</v>
      </c>
      <c r="B14" s="244"/>
      <c r="C14" s="245"/>
      <c r="D14" s="65">
        <f>COUNTA(D13:D13)</f>
        <v>0</v>
      </c>
      <c r="E14" s="80"/>
      <c r="F14" s="155"/>
      <c r="G14" s="184"/>
      <c r="H14" s="83"/>
    </row>
    <row r="15" spans="1:14" s="84" customFormat="1" ht="147.75" customHeight="1">
      <c r="A15" s="194" t="s">
        <v>38</v>
      </c>
      <c r="B15" s="183"/>
      <c r="C15" s="169"/>
      <c r="D15" s="169"/>
      <c r="E15" s="74"/>
      <c r="F15" s="154"/>
      <c r="G15" s="126"/>
      <c r="H15" s="76"/>
    </row>
    <row r="16" spans="1:14" s="84" customFormat="1" ht="21" customHeight="1">
      <c r="A16" s="243" t="s">
        <v>37</v>
      </c>
      <c r="B16" s="244"/>
      <c r="C16" s="245"/>
      <c r="D16" s="65">
        <f>COUNTA(D15:D15)</f>
        <v>0</v>
      </c>
      <c r="E16" s="80"/>
      <c r="F16" s="155"/>
      <c r="G16" s="184"/>
      <c r="H16" s="83"/>
    </row>
    <row r="17" spans="1:8" s="84" customFormat="1" ht="150" customHeight="1">
      <c r="A17" s="247" t="s">
        <v>39</v>
      </c>
      <c r="B17" s="72">
        <v>1</v>
      </c>
      <c r="C17" s="203" t="s">
        <v>80</v>
      </c>
      <c r="D17" s="195" t="s">
        <v>81</v>
      </c>
      <c r="E17" s="188"/>
      <c r="F17" s="154"/>
      <c r="G17" s="126">
        <v>45740</v>
      </c>
      <c r="H17" s="76">
        <v>45741</v>
      </c>
    </row>
    <row r="18" spans="1:8" s="84" customFormat="1" ht="150" customHeight="1">
      <c r="A18" s="247"/>
      <c r="B18" s="72">
        <v>2</v>
      </c>
      <c r="C18" s="203" t="s">
        <v>82</v>
      </c>
      <c r="D18" s="195" t="s">
        <v>83</v>
      </c>
      <c r="E18" s="188"/>
      <c r="F18" s="154"/>
      <c r="G18" s="126">
        <v>45740</v>
      </c>
      <c r="H18" s="76">
        <v>45741</v>
      </c>
    </row>
    <row r="19" spans="1:8" s="84" customFormat="1" ht="21" customHeight="1">
      <c r="A19" s="243" t="s">
        <v>36</v>
      </c>
      <c r="B19" s="244"/>
      <c r="C19" s="245"/>
      <c r="D19" s="65">
        <f>COUNTA(D17:D17)</f>
        <v>1</v>
      </c>
      <c r="E19" s="80"/>
      <c r="F19" s="155"/>
      <c r="G19" s="82"/>
      <c r="H19" s="83"/>
    </row>
    <row r="20" spans="1:8" s="84" customFormat="1" ht="150" customHeight="1">
      <c r="A20" s="129" t="s">
        <v>40</v>
      </c>
      <c r="B20" s="125"/>
      <c r="C20" s="167"/>
      <c r="D20" s="181"/>
      <c r="E20" s="74" t="s">
        <v>60</v>
      </c>
      <c r="F20" s="192"/>
      <c r="G20" s="126"/>
      <c r="H20" s="79"/>
    </row>
    <row r="21" spans="1:8" s="84" customFormat="1" ht="21" customHeight="1">
      <c r="A21" s="243" t="s">
        <v>35</v>
      </c>
      <c r="B21" s="244"/>
      <c r="C21" s="245"/>
      <c r="D21" s="65">
        <f>COUNTA(D20:D20)</f>
        <v>0</v>
      </c>
      <c r="E21" s="80"/>
      <c r="F21" s="81"/>
      <c r="G21" s="82"/>
      <c r="H21" s="83"/>
    </row>
    <row r="22" spans="1:8" s="84" customFormat="1" ht="150" customHeight="1">
      <c r="A22" s="97" t="s">
        <v>41</v>
      </c>
      <c r="B22" s="88"/>
      <c r="C22" s="89"/>
      <c r="D22" s="89"/>
      <c r="E22" s="74" t="s">
        <v>60</v>
      </c>
      <c r="F22" s="115"/>
      <c r="G22" s="85"/>
      <c r="H22" s="76"/>
    </row>
    <row r="23" spans="1:8" s="84" customFormat="1" ht="21" customHeight="1">
      <c r="A23" s="243" t="s">
        <v>34</v>
      </c>
      <c r="B23" s="244"/>
      <c r="C23" s="245"/>
      <c r="D23" s="65">
        <f>COUNTA(D22:D22)</f>
        <v>0</v>
      </c>
      <c r="E23" s="80"/>
      <c r="F23" s="81"/>
      <c r="G23" s="82"/>
      <c r="H23" s="83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6:C16"/>
    <mergeCell ref="A19:C19"/>
    <mergeCell ref="A21:C21"/>
    <mergeCell ref="A17:A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6" activePane="bottomLeft" state="frozen"/>
      <selection pane="bottomLeft" activeCell="H15" sqref="H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2" t="s">
        <v>71</v>
      </c>
      <c r="G1" s="232"/>
    </row>
    <row r="2" spans="1:14">
      <c r="A2" s="55" t="s">
        <v>1</v>
      </c>
      <c r="F2" s="232" t="s">
        <v>63</v>
      </c>
      <c r="G2" s="232"/>
    </row>
    <row r="3" spans="1:14" ht="6" customHeight="1"/>
    <row r="4" spans="1:14" ht="18.75">
      <c r="C4" s="233" t="s">
        <v>51</v>
      </c>
      <c r="D4" s="233"/>
      <c r="E4" s="233"/>
      <c r="F4" s="233"/>
      <c r="G4" s="233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4" t="s">
        <v>69</v>
      </c>
      <c r="B6" s="235"/>
      <c r="C6" s="235"/>
      <c r="D6" s="235"/>
      <c r="E6" s="236"/>
      <c r="F6" s="60" t="s">
        <v>7</v>
      </c>
      <c r="G6" s="61">
        <v>100</v>
      </c>
    </row>
    <row r="7" spans="1:14" ht="15.75" customHeight="1">
      <c r="A7" s="237"/>
      <c r="B7" s="238"/>
      <c r="C7" s="238"/>
      <c r="D7" s="238"/>
      <c r="E7" s="239"/>
      <c r="F7" s="62" t="s">
        <v>8</v>
      </c>
      <c r="G7" s="123">
        <f>SUM(C11:G11)</f>
        <v>2</v>
      </c>
    </row>
    <row r="8" spans="1:14" ht="15.75" customHeight="1">
      <c r="A8" s="237"/>
      <c r="B8" s="238"/>
      <c r="C8" s="238"/>
      <c r="D8" s="238"/>
      <c r="E8" s="239"/>
      <c r="F8" s="62" t="s">
        <v>2</v>
      </c>
      <c r="G8" s="124">
        <v>2</v>
      </c>
    </row>
    <row r="9" spans="1:14" ht="15.75" customHeight="1">
      <c r="A9" s="240"/>
      <c r="B9" s="241"/>
      <c r="C9" s="241"/>
      <c r="D9" s="241"/>
      <c r="E9" s="242"/>
      <c r="F9" s="63" t="s">
        <v>9</v>
      </c>
      <c r="G9" s="64">
        <f>G6-G7</f>
        <v>98</v>
      </c>
    </row>
    <row r="10" spans="1:14" s="68" customFormat="1" ht="15.75" customHeight="1">
      <c r="A10" s="246" t="s">
        <v>32</v>
      </c>
      <c r="B10" s="246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6"/>
      <c r="B11" s="246"/>
      <c r="C11" s="65">
        <f>D14</f>
        <v>0</v>
      </c>
      <c r="D11" s="65">
        <f>D16</f>
        <v>1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97" t="s">
        <v>43</v>
      </c>
      <c r="B13" s="202"/>
      <c r="C13" s="201"/>
      <c r="D13" s="200"/>
      <c r="E13" s="74"/>
      <c r="F13" s="196"/>
      <c r="G13" s="199"/>
      <c r="H13" s="198"/>
    </row>
    <row r="14" spans="1:14" s="84" customFormat="1" ht="21" customHeight="1">
      <c r="A14" s="243" t="s">
        <v>33</v>
      </c>
      <c r="B14" s="244"/>
      <c r="C14" s="245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16" t="s">
        <v>38</v>
      </c>
      <c r="B15" s="117">
        <v>1</v>
      </c>
      <c r="C15" s="92" t="s">
        <v>90</v>
      </c>
      <c r="D15" s="169" t="s">
        <v>91</v>
      </c>
      <c r="E15" s="74"/>
      <c r="F15" s="154"/>
      <c r="G15" s="176">
        <v>45740</v>
      </c>
      <c r="H15" s="204">
        <v>45741</v>
      </c>
    </row>
    <row r="16" spans="1:14" s="84" customFormat="1" ht="21" customHeight="1">
      <c r="A16" s="243" t="s">
        <v>37</v>
      </c>
      <c r="B16" s="244"/>
      <c r="C16" s="245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13" t="s">
        <v>39</v>
      </c>
      <c r="B17" s="114">
        <v>1</v>
      </c>
      <c r="C17" s="205" t="s">
        <v>92</v>
      </c>
      <c r="D17" s="205" t="s">
        <v>93</v>
      </c>
      <c r="E17" s="74"/>
      <c r="F17" s="192"/>
      <c r="G17" s="95">
        <v>45740</v>
      </c>
      <c r="H17" s="79">
        <v>45741</v>
      </c>
    </row>
    <row r="18" spans="1:8" s="84" customFormat="1" ht="21" customHeight="1">
      <c r="A18" s="243" t="s">
        <v>36</v>
      </c>
      <c r="B18" s="244"/>
      <c r="C18" s="245"/>
      <c r="D18" s="65">
        <f>COUNTA(D17:D17)</f>
        <v>1</v>
      </c>
      <c r="E18" s="80"/>
      <c r="F18" s="86"/>
      <c r="G18" s="82"/>
      <c r="H18" s="83"/>
    </row>
    <row r="19" spans="1:8" s="84" customFormat="1" ht="150" customHeight="1">
      <c r="A19" s="87" t="s">
        <v>40</v>
      </c>
      <c r="B19" s="72"/>
      <c r="C19" s="73"/>
      <c r="D19" s="187"/>
      <c r="E19" s="74"/>
      <c r="F19" s="154"/>
      <c r="G19" s="95"/>
      <c r="H19" s="76"/>
    </row>
    <row r="20" spans="1:8" s="84" customFormat="1" ht="21" customHeight="1">
      <c r="A20" s="243" t="s">
        <v>35</v>
      </c>
      <c r="B20" s="244"/>
      <c r="C20" s="245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118"/>
      <c r="C21" s="92"/>
      <c r="D21" s="89"/>
      <c r="E21" s="74" t="s">
        <v>60</v>
      </c>
      <c r="F21" s="93"/>
      <c r="G21" s="85"/>
      <c r="H21" s="76"/>
    </row>
    <row r="22" spans="1:8" s="84" customFormat="1" ht="21" customHeight="1">
      <c r="A22" s="243" t="s">
        <v>34</v>
      </c>
      <c r="B22" s="244"/>
      <c r="C22" s="245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2025-04-15T05:56:53Z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